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345" windowWidth="14805" windowHeight="7770"/>
  </bookViews>
  <sheets>
    <sheet name="Optimal" sheetId="2" r:id="rId1"/>
  </sheets>
  <definedNames>
    <definedName name="_xlnm.Print_Area" localSheetId="0">Optimal!$A$1:$M$45</definedName>
  </definedNames>
  <calcPr calcId="152511"/>
</workbook>
</file>

<file path=xl/calcChain.xml><?xml version="1.0" encoding="utf-8"?>
<calcChain xmlns="http://schemas.openxmlformats.org/spreadsheetml/2006/main">
  <c r="C5" i="2" l="1"/>
  <c r="C30" i="2" l="1"/>
  <c r="C23" i="2" s="1"/>
  <c r="C45" i="2" s="1"/>
  <c r="D45" i="2" l="1"/>
  <c r="F45" i="2" l="1"/>
  <c r="E45" i="2"/>
  <c r="G45" i="2" l="1"/>
  <c r="H45" i="2" l="1"/>
  <c r="I45" i="2" l="1"/>
  <c r="J45" i="2" l="1"/>
  <c r="K45" i="2"/>
  <c r="L5" i="2" s="1"/>
  <c r="L23" i="2" l="1"/>
  <c r="L36" i="2"/>
  <c r="L45" i="2"/>
  <c r="L12" i="2"/>
</calcChain>
</file>

<file path=xl/sharedStrings.xml><?xml version="1.0" encoding="utf-8"?>
<sst xmlns="http://schemas.openxmlformats.org/spreadsheetml/2006/main" count="117" uniqueCount="104">
  <si>
    <t>No</t>
  </si>
  <si>
    <t>Budget Line</t>
  </si>
  <si>
    <t>1.</t>
  </si>
  <si>
    <t>JTS</t>
  </si>
  <si>
    <t>1.1.</t>
  </si>
  <si>
    <t>1.1.1.</t>
  </si>
  <si>
    <t>Salaries</t>
  </si>
  <si>
    <t>1.1.2.</t>
  </si>
  <si>
    <t>Health insurance</t>
  </si>
  <si>
    <t>1.2.</t>
  </si>
  <si>
    <t>Office rent and monthly fees</t>
  </si>
  <si>
    <t>Communication costs</t>
  </si>
  <si>
    <t>Office running (stationery etc.)</t>
  </si>
  <si>
    <t>1.3.</t>
  </si>
  <si>
    <t>1.4.</t>
  </si>
  <si>
    <t>Office furniture, equipment</t>
  </si>
  <si>
    <t>2.</t>
  </si>
  <si>
    <t>2.1.</t>
  </si>
  <si>
    <t>2.1.1.</t>
  </si>
  <si>
    <t>Administrative costs</t>
  </si>
  <si>
    <t>2.1.2.</t>
  </si>
  <si>
    <t>2.2.</t>
  </si>
  <si>
    <t>2.2.1.</t>
  </si>
  <si>
    <t>2.2.2.</t>
  </si>
  <si>
    <t>3.</t>
  </si>
  <si>
    <t>Information activities</t>
  </si>
  <si>
    <t>4.</t>
  </si>
  <si>
    <t>Committees, Task Forces</t>
  </si>
  <si>
    <t>5.</t>
  </si>
  <si>
    <t>6.</t>
  </si>
  <si>
    <t>Database and website</t>
  </si>
  <si>
    <t>7.</t>
  </si>
  <si>
    <t>Audit</t>
  </si>
  <si>
    <t xml:space="preserve">TOTAL: </t>
  </si>
  <si>
    <t>Projects audit (2nd level)</t>
  </si>
  <si>
    <t>2.2.3.</t>
  </si>
  <si>
    <t>Total</t>
  </si>
  <si>
    <t>CBC monitoring</t>
  </si>
  <si>
    <t>2.3.</t>
  </si>
  <si>
    <t>2.4.</t>
  </si>
  <si>
    <t>3.1.</t>
  </si>
  <si>
    <t>3.2.</t>
  </si>
  <si>
    <t>8.</t>
  </si>
  <si>
    <t>9.</t>
  </si>
  <si>
    <t>10.</t>
  </si>
  <si>
    <t>%</t>
  </si>
  <si>
    <t>MA and AA</t>
  </si>
  <si>
    <t>10.1.</t>
  </si>
  <si>
    <t>10.2.</t>
  </si>
  <si>
    <t>Programme evaluation</t>
  </si>
  <si>
    <t>BO in RU</t>
  </si>
  <si>
    <t>Staff costs</t>
  </si>
  <si>
    <t>Other costs</t>
  </si>
  <si>
    <t>3.1.1.</t>
  </si>
  <si>
    <t>3.1.2.</t>
  </si>
  <si>
    <t>3.1.3.</t>
  </si>
  <si>
    <t>3.1.4.</t>
  </si>
  <si>
    <t>3.1.5.</t>
  </si>
  <si>
    <t>3.2.1.</t>
  </si>
  <si>
    <t>3.2.2.</t>
  </si>
  <si>
    <t>3.2.3.</t>
  </si>
  <si>
    <t>3.2.4.</t>
  </si>
  <si>
    <t>3.2.5.</t>
  </si>
  <si>
    <t>TA audit (External audit)</t>
  </si>
  <si>
    <t>Around 800 per employee per year (or 70 EUR/m) foreseen for communication costs, including phone calls, internet, postal expenses, etc.</t>
  </si>
  <si>
    <t>Office running costs are around 210 EUR per month.</t>
  </si>
  <si>
    <t>Resources for mid-term evaluation of the programme.</t>
  </si>
  <si>
    <t>Resources for monitoring review, according to IR(897/2014) Article 78 (3).</t>
  </si>
  <si>
    <t xml:space="preserve">Rent of premises and monthly fees around 1 000 EUR per workload per year. </t>
  </si>
  <si>
    <t>Office rent 400 EUR/m, mobile and office phone 75 EUR/m, internet 35 EUR/m, office running 100 EUR/m, IT support, legal advice, accountancy, etc. 550 EUR/m. 2% annual increase foreseen.</t>
  </si>
  <si>
    <t>LV-RU programme 2014-2020 indicative TA budget</t>
  </si>
  <si>
    <t xml:space="preserve">Salaries, taxes, insurance and other related costs for 3,5 MA workloads and 1 AA workload. For 1 workload around 31 000 EUR, additionally for insurance 350 EUR for workload. 2% annual increase foreseen.
</t>
  </si>
  <si>
    <t>Staff costs (4,5) (2 in 2016)</t>
  </si>
  <si>
    <t>Staff costs (4,5) (3 in 2016)</t>
  </si>
  <si>
    <t>BO in Pskov (1) (0,5 in 2016)</t>
  </si>
  <si>
    <t xml:space="preserve">Administrative costs </t>
  </si>
  <si>
    <t>Overheads</t>
  </si>
  <si>
    <t>2.2.4.</t>
  </si>
  <si>
    <t>Travel and accommodation/ trainings</t>
  </si>
  <si>
    <t>For establishment of office space, purchase of furniture, computers, phones, inventory, etc. and for possible upgrades in following years, as for JTS employees.</t>
  </si>
  <si>
    <t>For project audits in RU and LV.</t>
  </si>
  <si>
    <t>For audit of annual TA expenditure in BOs.</t>
  </si>
  <si>
    <t>In average 500 EUR per one trip or participation in training events (including travel and accommodation costs and participation fee) for employees fulfilling tasks of the MA/AA. around 3 500 EUR for workload. Altogether around 30 trips per year, or 2-3 per month. 2% annual increase foreseen.</t>
  </si>
  <si>
    <t>From EST-LAT-RUS</t>
  </si>
  <si>
    <t>In 2016 expenditures counted for 3 workloads. It is planned that JTS will be operational till the end of 2022. 2% annual increase foreseen.</t>
  </si>
  <si>
    <t>Costs are higher than MA, taking into account that JTS will organise seminars, events, performs on spot visits, etc. For 1 employee 5 000 EUR/y foreseen, altogether around 45 trips per year or 3 - 4 trips per month. 2% annual increase foreseen.</t>
  </si>
  <si>
    <t>For establishment of office space, purchase of furniture, computers, phones, inventory, etc. In average 2 000 for 1 workload in the first year and for possible upgrades in following years.</t>
  </si>
  <si>
    <t>For establishment of office space, purchase of furniture, computers, phones, inventory, etc. Around 2 000 for 1 workload in the first year and for possible upgrades in following years.</t>
  </si>
  <si>
    <t>For information activities and events, other possible unexpected costs.</t>
  </si>
  <si>
    <t>JMC, JTF, NA meetings organisational costs and travel and accommodation costs for members/deputy members. At least 1 JMC meeting and around 2 JTF/NA meetings per year. Depending on meeting place and number of participants expenditures differs (4 000 - 8 000 per meeting).</t>
  </si>
  <si>
    <t>External expertise on legal, financial and audit, etc. expertise or for other unexpected expenditure, according to JMC decision. 
Approx. in 2018 elaboration of Monitoring report on environmental impact to be submitted to the State Bureau of Environmental Monitoring (LV).</t>
  </si>
  <si>
    <t>Rent of premises and monthly fees around 1 000 EUR per workload per year and office running costs around 210 EUR per month; for mobile services around 145 EUR/m per MA employees. 2% annual increase foreseen.</t>
  </si>
  <si>
    <t>Around 1 400 per month for hosting services (e.g. Legal, administrative and other advice) 2% annual increase foreseen.</t>
  </si>
  <si>
    <t>Costs are planned for organising of seminars for beneficiaries/project partners, annual events of Programme, preparation of promotional materials for events, publication of press releases, articles, reports  in media, info materials, leaflet etc. Detailed explanation of costs will be given in information and visibility plan for each year.</t>
  </si>
  <si>
    <t>External expertise</t>
  </si>
  <si>
    <t>Salary for 1 workload max. 23 000 EUR/y, including taxes, employer’s costs, expenditures in case of sick or holiday leaves, insurance. 2% annual increase foreseen.</t>
  </si>
  <si>
    <t>Office rent 600 EUR/m, mobile and office phone 70 EUR/m, internet 40 EUR/m, office running 100 EUR/m, IT support, accountancy, legal advice around 700 EUR/m. 2% annual increase foreseen.</t>
  </si>
  <si>
    <r>
      <t xml:space="preserve">BO in St.Peterrsburg (for </t>
    </r>
    <r>
      <rPr>
        <b/>
        <sz val="9"/>
        <rFont val="Calibri"/>
        <family val="2"/>
        <charset val="186"/>
      </rPr>
      <t>~</t>
    </r>
    <r>
      <rPr>
        <b/>
        <sz val="9"/>
        <rFont val="Arial"/>
        <family val="2"/>
        <charset val="186"/>
      </rPr>
      <t>7m. in 2016)</t>
    </r>
  </si>
  <si>
    <t>Salary for 0,75 workload max. 24 000 EUR/y , including taxes, employer’s costs, expenditures in case of sick or holiday leaves, insurance, slight reserve. 2% annual increase foreseen.</t>
  </si>
  <si>
    <t>Salaries, taxes, insurance and other related costs for JTS employees (4,5 workloads) (in 2016 3 workloads). JTS Head, Project Managers, Information Manager. For 1 workload around 31000 EUR, additionally for insurance 350 EUR for workload. 2% annual increase foreseen.
It is planned that JTS will be operational till the end of 2022.</t>
  </si>
  <si>
    <r>
      <t xml:space="preserve">Similar as for JTS main office employees, 5 000 EUR/y, around 10 trips per year, </t>
    </r>
    <r>
      <rPr>
        <sz val="9"/>
        <rFont val="Calibri"/>
        <family val="2"/>
        <charset val="186"/>
        <scheme val="minor"/>
      </rPr>
      <t>including local travel (indicatively 300 EUR)</t>
    </r>
    <r>
      <rPr>
        <sz val="9"/>
        <rFont val="Calibri"/>
        <family val="2"/>
        <scheme val="minor"/>
      </rPr>
      <t>. 2% annual increase foreseen.</t>
    </r>
  </si>
  <si>
    <r>
      <t>Similar as for JTS main office employees, 5 000 EUR/y, around 10 trips per year,</t>
    </r>
    <r>
      <rPr>
        <sz val="9"/>
        <rFont val="Calibri"/>
        <family val="2"/>
        <charset val="186"/>
        <scheme val="minor"/>
      </rPr>
      <t xml:space="preserve"> including local travel (indicatively 600 EUR)</t>
    </r>
    <r>
      <rPr>
        <sz val="9"/>
        <rFont val="Calibri"/>
        <family val="2"/>
        <scheme val="minor"/>
      </rPr>
      <t>. 2% annual increase foreseen.</t>
    </r>
  </si>
  <si>
    <r>
      <t xml:space="preserve"> 15 000 EUR for elaboration of the web site</t>
    </r>
    <r>
      <rPr>
        <sz val="9"/>
        <rFont val="Calibri"/>
        <family val="2"/>
        <scheme val="minor"/>
      </rPr>
      <t>. For 50 000 EUR for elaboration of the database at first year and 5 000 in following years for maintenance, in 2019 around 20 000 EUR for possible upgrades.</t>
    </r>
  </si>
  <si>
    <t>For establishment of office space, purchase of furniture, computers, phones, inventory, etc. For first year 2 500 EUR and for possible upgrades in following years, as for JTS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</si>
</sst>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_-;_-* &quot;-&quot;??_€_-;_-@_-"/>
  </numFmts>
  <fonts count="20" x14ac:knownFonts="1">
    <font>
      <sz val="11"/>
      <color theme="1"/>
      <name val="Calibri"/>
      <family val="2"/>
      <scheme val="minor"/>
    </font>
    <font>
      <sz val="9"/>
      <name val="Arial"/>
      <family val="2"/>
      <charset val="186"/>
    </font>
    <font>
      <b/>
      <sz val="9"/>
      <name val="Arial"/>
      <family val="2"/>
      <charset val="186"/>
    </font>
    <font>
      <b/>
      <sz val="9"/>
      <name val="Arial"/>
      <family val="2"/>
    </font>
    <font>
      <sz val="9"/>
      <name val="Arial"/>
      <family val="2"/>
    </font>
    <font>
      <b/>
      <sz val="11"/>
      <color theme="1"/>
      <name val="Calibri"/>
      <family val="2"/>
      <scheme val="minor"/>
    </font>
    <font>
      <b/>
      <sz val="11"/>
      <name val="Calibri"/>
      <family val="2"/>
      <scheme val="minor"/>
    </font>
    <font>
      <b/>
      <sz val="11"/>
      <name val="Calibri"/>
      <family val="2"/>
      <charset val="186"/>
      <scheme val="minor"/>
    </font>
    <font>
      <sz val="11"/>
      <name val="Calibri"/>
      <family val="2"/>
      <scheme val="minor"/>
    </font>
    <font>
      <b/>
      <sz val="11"/>
      <color theme="0"/>
      <name val="Arial"/>
      <family val="2"/>
      <charset val="186"/>
    </font>
    <font>
      <b/>
      <sz val="11"/>
      <color theme="0"/>
      <name val="Calibri"/>
      <family val="2"/>
      <scheme val="minor"/>
    </font>
    <font>
      <sz val="9"/>
      <color theme="1"/>
      <name val="Calibri"/>
      <family val="2"/>
      <scheme val="minor"/>
    </font>
    <font>
      <b/>
      <sz val="11"/>
      <color theme="0"/>
      <name val="Calibri"/>
      <family val="2"/>
      <charset val="186"/>
      <scheme val="minor"/>
    </font>
    <font>
      <b/>
      <sz val="9"/>
      <color theme="0"/>
      <name val="Arial"/>
      <family val="2"/>
      <charset val="186"/>
    </font>
    <font>
      <sz val="10"/>
      <name val="Arial"/>
      <family val="2"/>
      <charset val="186"/>
    </font>
    <font>
      <b/>
      <sz val="9"/>
      <name val="Calibri"/>
      <family val="2"/>
      <charset val="186"/>
    </font>
    <font>
      <sz val="11"/>
      <name val="Calibri"/>
      <family val="2"/>
      <charset val="186"/>
      <scheme val="minor"/>
    </font>
    <font>
      <sz val="9"/>
      <name val="Calibri"/>
      <family val="2"/>
      <charset val="186"/>
      <scheme val="minor"/>
    </font>
    <font>
      <sz val="9"/>
      <name val="Calibri"/>
      <family val="2"/>
      <scheme val="minor"/>
    </font>
    <font>
      <b/>
      <sz val="9"/>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164" fontId="14" fillId="0" borderId="0" applyFont="0" applyFill="0" applyBorder="0" applyAlignment="0" applyProtection="0"/>
  </cellStyleXfs>
  <cellXfs count="87">
    <xf numFmtId="0" fontId="0" fillId="0" borderId="0" xfId="0"/>
    <xf numFmtId="0" fontId="1" fillId="0" borderId="0" xfId="0" applyFont="1"/>
    <xf numFmtId="0" fontId="2" fillId="0" borderId="0" xfId="0" applyFont="1"/>
    <xf numFmtId="0" fontId="0" fillId="0" borderId="0" xfId="0" applyFont="1"/>
    <xf numFmtId="0" fontId="5" fillId="0" borderId="0" xfId="0" applyFont="1"/>
    <xf numFmtId="0" fontId="2" fillId="2" borderId="1" xfId="0" applyFont="1" applyFill="1" applyBorder="1"/>
    <xf numFmtId="0" fontId="3" fillId="2" borderId="1" xfId="0" applyFont="1" applyFill="1" applyBorder="1"/>
    <xf numFmtId="0" fontId="2" fillId="8" borderId="1" xfId="0" applyFont="1" applyFill="1" applyBorder="1"/>
    <xf numFmtId="0" fontId="3" fillId="8" borderId="1" xfId="0" applyFont="1" applyFill="1" applyBorder="1"/>
    <xf numFmtId="0" fontId="3" fillId="8" borderId="1" xfId="0" applyFont="1" applyFill="1" applyBorder="1" applyAlignment="1">
      <alignment wrapText="1"/>
    </xf>
    <xf numFmtId="0" fontId="2" fillId="3" borderId="9" xfId="0" applyFont="1" applyFill="1" applyBorder="1"/>
    <xf numFmtId="0" fontId="1" fillId="2" borderId="2" xfId="0" applyFont="1" applyFill="1" applyBorder="1" applyAlignment="1">
      <alignment wrapText="1"/>
    </xf>
    <xf numFmtId="0" fontId="1" fillId="2" borderId="1" xfId="0" applyFont="1" applyFill="1" applyBorder="1" applyAlignment="1">
      <alignment wrapText="1"/>
    </xf>
    <xf numFmtId="0" fontId="1" fillId="2" borderId="1" xfId="0" applyFont="1" applyFill="1" applyBorder="1"/>
    <xf numFmtId="0" fontId="1" fillId="2" borderId="1" xfId="0" applyFont="1" applyFill="1" applyBorder="1" applyAlignment="1">
      <alignment horizontal="left"/>
    </xf>
    <xf numFmtId="4" fontId="6" fillId="2" borderId="1" xfId="0" applyNumberFormat="1" applyFont="1" applyFill="1" applyBorder="1"/>
    <xf numFmtId="4" fontId="6" fillId="2" borderId="4" xfId="0" applyNumberFormat="1" applyFont="1" applyFill="1" applyBorder="1"/>
    <xf numFmtId="4" fontId="7" fillId="2" borderId="1" xfId="0" applyNumberFormat="1" applyFont="1" applyFill="1" applyBorder="1"/>
    <xf numFmtId="0" fontId="4" fillId="2" borderId="1" xfId="0" applyFont="1" applyFill="1" applyBorder="1"/>
    <xf numFmtId="4" fontId="8" fillId="2" borderId="1" xfId="0" applyNumberFormat="1" applyFont="1" applyFill="1" applyBorder="1"/>
    <xf numFmtId="4" fontId="0" fillId="0" borderId="0" xfId="0" applyNumberFormat="1"/>
    <xf numFmtId="0" fontId="13" fillId="3" borderId="7" xfId="0" applyFont="1" applyFill="1" applyBorder="1" applyAlignment="1">
      <alignment horizontal="right"/>
    </xf>
    <xf numFmtId="4" fontId="12" fillId="3" borderId="8" xfId="0" applyNumberFormat="1" applyFont="1" applyFill="1" applyBorder="1"/>
    <xf numFmtId="9" fontId="12" fillId="3" borderId="7" xfId="0" applyNumberFormat="1" applyFont="1" applyFill="1" applyBorder="1"/>
    <xf numFmtId="0" fontId="2" fillId="2" borderId="1" xfId="0" applyFont="1" applyFill="1" applyBorder="1" applyAlignment="1">
      <alignment horizontal="left"/>
    </xf>
    <xf numFmtId="16" fontId="1" fillId="2" borderId="1" xfId="0" applyNumberFormat="1" applyFont="1" applyFill="1" applyBorder="1"/>
    <xf numFmtId="14" fontId="1" fillId="2" borderId="1" xfId="0" applyNumberFormat="1" applyFont="1" applyFill="1" applyBorder="1"/>
    <xf numFmtId="4" fontId="7" fillId="8" borderId="1" xfId="0" applyNumberFormat="1" applyFont="1" applyFill="1" applyBorder="1"/>
    <xf numFmtId="4" fontId="12" fillId="9" borderId="8" xfId="0" applyNumberFormat="1" applyFont="1" applyFill="1" applyBorder="1"/>
    <xf numFmtId="0" fontId="2" fillId="2" borderId="1" xfId="0" applyFont="1" applyFill="1" applyBorder="1" applyAlignment="1">
      <alignment wrapText="1"/>
    </xf>
    <xf numFmtId="0" fontId="1" fillId="2" borderId="1" xfId="0" applyFont="1" applyFill="1" applyBorder="1" applyAlignment="1">
      <alignment horizontal="left" wrapText="1"/>
    </xf>
    <xf numFmtId="4" fontId="3" fillId="10" borderId="1" xfId="0" applyNumberFormat="1" applyFont="1" applyFill="1" applyBorder="1"/>
    <xf numFmtId="4" fontId="2" fillId="10" borderId="1" xfId="0" applyNumberFormat="1" applyFont="1" applyFill="1" applyBorder="1"/>
    <xf numFmtId="4" fontId="3" fillId="11" borderId="1" xfId="0" applyNumberFormat="1" applyFont="1" applyFill="1" applyBorder="1"/>
    <xf numFmtId="4" fontId="1" fillId="11" borderId="1" xfId="0" applyNumberFormat="1" applyFont="1" applyFill="1" applyBorder="1"/>
    <xf numFmtId="4" fontId="2" fillId="11" borderId="1" xfId="0" applyNumberFormat="1" applyFont="1" applyFill="1" applyBorder="1"/>
    <xf numFmtId="4" fontId="4" fillId="11" borderId="1" xfId="0" applyNumberFormat="1" applyFont="1" applyFill="1" applyBorder="1"/>
    <xf numFmtId="4" fontId="2" fillId="11" borderId="1" xfId="0" applyNumberFormat="1" applyFont="1" applyFill="1" applyBorder="1" applyAlignment="1">
      <alignment horizontal="right"/>
    </xf>
    <xf numFmtId="4" fontId="1" fillId="11" borderId="1" xfId="0" applyNumberFormat="1" applyFont="1" applyFill="1" applyBorder="1" applyAlignment="1">
      <alignment horizontal="right"/>
    </xf>
    <xf numFmtId="4" fontId="1" fillId="11" borderId="1" xfId="0" applyNumberFormat="1" applyFont="1" applyFill="1" applyBorder="1" applyAlignment="1">
      <alignment wrapText="1"/>
    </xf>
    <xf numFmtId="4" fontId="1" fillId="11" borderId="2" xfId="0" applyNumberFormat="1" applyFont="1" applyFill="1" applyBorder="1" applyAlignment="1">
      <alignment wrapText="1"/>
    </xf>
    <xf numFmtId="0" fontId="11" fillId="0" borderId="3" xfId="0" applyFont="1" applyBorder="1"/>
    <xf numFmtId="4" fontId="16" fillId="2" borderId="1" xfId="0" applyNumberFormat="1" applyFont="1" applyFill="1" applyBorder="1"/>
    <xf numFmtId="4" fontId="8" fillId="2" borderId="4" xfId="0" applyNumberFormat="1" applyFont="1" applyFill="1" applyBorder="1"/>
    <xf numFmtId="4" fontId="7" fillId="8" borderId="6" xfId="0" applyNumberFormat="1" applyFont="1" applyFill="1" applyBorder="1"/>
    <xf numFmtId="0" fontId="7" fillId="11" borderId="2" xfId="0" applyFont="1" applyFill="1" applyBorder="1" applyAlignment="1">
      <alignment horizontal="center" vertical="center" wrapText="1"/>
    </xf>
    <xf numFmtId="0" fontId="8" fillId="2" borderId="2" xfId="0" applyFont="1" applyFill="1" applyBorder="1"/>
    <xf numFmtId="0" fontId="8" fillId="2" borderId="5" xfId="0" applyFont="1" applyFill="1" applyBorder="1"/>
    <xf numFmtId="0" fontId="8" fillId="11" borderId="3" xfId="0" applyFont="1" applyFill="1" applyBorder="1" applyAlignment="1">
      <alignment horizontal="center" vertical="center" wrapText="1"/>
    </xf>
    <xf numFmtId="0" fontId="8" fillId="2" borderId="3" xfId="0" applyFont="1" applyFill="1" applyBorder="1" applyAlignment="1">
      <alignment horizontal="center"/>
    </xf>
    <xf numFmtId="0" fontId="8" fillId="2" borderId="6" xfId="0" applyFont="1" applyFill="1" applyBorder="1" applyAlignment="1">
      <alignment horizontal="center"/>
    </xf>
    <xf numFmtId="4" fontId="7" fillId="10" borderId="1" xfId="0" applyNumberFormat="1" applyFont="1" applyFill="1" applyBorder="1"/>
    <xf numFmtId="0" fontId="18" fillId="0" borderId="1" xfId="0" applyFont="1" applyBorder="1" applyAlignment="1">
      <alignment wrapText="1"/>
    </xf>
    <xf numFmtId="4" fontId="7" fillId="2" borderId="4" xfId="0" applyNumberFormat="1" applyFont="1" applyFill="1" applyBorder="1"/>
    <xf numFmtId="4" fontId="7" fillId="10" borderId="3" xfId="0" applyNumberFormat="1" applyFont="1" applyFill="1" applyBorder="1"/>
    <xf numFmtId="4" fontId="7" fillId="8" borderId="3" xfId="0" applyNumberFormat="1" applyFont="1" applyFill="1" applyBorder="1"/>
    <xf numFmtId="0" fontId="18" fillId="0" borderId="10" xfId="0" applyFont="1" applyBorder="1"/>
    <xf numFmtId="0" fontId="18" fillId="0" borderId="1" xfId="0" applyFont="1" applyBorder="1" applyAlignment="1">
      <alignment horizontal="left" vertical="top" wrapText="1"/>
    </xf>
    <xf numFmtId="4" fontId="6" fillId="10" borderId="1" xfId="0" applyNumberFormat="1" applyFont="1" applyFill="1" applyBorder="1"/>
    <xf numFmtId="4" fontId="6" fillId="8" borderId="1" xfId="0" applyNumberFormat="1" applyFont="1" applyFill="1" applyBorder="1"/>
    <xf numFmtId="0" fontId="19" fillId="0" borderId="10" xfId="0" applyFont="1" applyBorder="1"/>
    <xf numFmtId="0" fontId="18" fillId="0" borderId="1" xfId="0" applyFont="1" applyFill="1" applyBorder="1" applyAlignment="1">
      <alignment wrapText="1"/>
    </xf>
    <xf numFmtId="0" fontId="18" fillId="0" borderId="1" xfId="0" applyFont="1" applyBorder="1"/>
    <xf numFmtId="4" fontId="7" fillId="8" borderId="4" xfId="0" applyNumberFormat="1" applyFont="1" applyFill="1" applyBorder="1"/>
    <xf numFmtId="4" fontId="3" fillId="10" borderId="1" xfId="0" applyNumberFormat="1" applyFont="1" applyFill="1" applyBorder="1" applyAlignment="1">
      <alignment wrapText="1"/>
    </xf>
    <xf numFmtId="0" fontId="17" fillId="0" borderId="1" xfId="0" applyFont="1" applyBorder="1" applyAlignment="1">
      <alignment wrapText="1"/>
    </xf>
    <xf numFmtId="9" fontId="6" fillId="6" borderId="2" xfId="0" applyNumberFormat="1" applyFont="1" applyFill="1" applyBorder="1" applyAlignment="1">
      <alignment horizontal="center" vertical="center" wrapText="1"/>
    </xf>
    <xf numFmtId="9" fontId="6" fillId="6"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9" fontId="6" fillId="5" borderId="2" xfId="0" applyNumberFormat="1" applyFont="1" applyFill="1" applyBorder="1" applyAlignment="1">
      <alignment horizontal="center" vertical="center" wrapText="1"/>
    </xf>
    <xf numFmtId="9" fontId="8" fillId="5" borderId="10"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18" fillId="0" borderId="2" xfId="0" applyFont="1" applyBorder="1" applyAlignment="1">
      <alignment horizontal="left" vertical="top" wrapText="1"/>
    </xf>
    <xf numFmtId="0" fontId="18" fillId="0" borderId="10" xfId="0" applyFont="1" applyBorder="1" applyAlignment="1">
      <alignment horizontal="left" vertical="top" wrapText="1"/>
    </xf>
    <xf numFmtId="0" fontId="18" fillId="0" borderId="3" xfId="0" applyFont="1" applyBorder="1" applyAlignment="1">
      <alignment horizontal="left" vertical="top" wrapText="1"/>
    </xf>
    <xf numFmtId="0" fontId="9" fillId="3" borderId="0" xfId="0" applyFont="1" applyFill="1" applyAlignment="1">
      <alignment horizontal="center" wrapText="1"/>
    </xf>
    <xf numFmtId="0" fontId="10" fillId="3" borderId="0" xfId="0" applyFont="1" applyFill="1" applyAlignment="1">
      <alignment horizontal="center" wrapText="1"/>
    </xf>
    <xf numFmtId="0" fontId="10" fillId="0" borderId="0" xfId="0" applyFont="1" applyAlignment="1">
      <alignment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9" fontId="7" fillId="4" borderId="4" xfId="0" applyNumberFormat="1" applyFont="1" applyFill="1" applyBorder="1" applyAlignment="1">
      <alignment horizontal="center" vertical="center" wrapText="1"/>
    </xf>
    <xf numFmtId="9" fontId="8" fillId="4" borderId="4" xfId="0" applyNumberFormat="1" applyFont="1" applyFill="1" applyBorder="1" applyAlignment="1">
      <alignment horizontal="center" vertical="center" wrapText="1"/>
    </xf>
    <xf numFmtId="9" fontId="7" fillId="7" borderId="4" xfId="0" applyNumberFormat="1" applyFont="1" applyFill="1" applyBorder="1" applyAlignment="1">
      <alignment horizontal="center" vertical="center" wrapText="1"/>
    </xf>
    <xf numFmtId="0" fontId="17" fillId="0" borderId="2" xfId="0" applyFont="1" applyBorder="1" applyAlignment="1">
      <alignment horizontal="left" vertical="top" wrapText="1"/>
    </xf>
    <xf numFmtId="0" fontId="18" fillId="0" borderId="10" xfId="0" applyFont="1" applyBorder="1" applyAlignment="1">
      <alignment wrapText="1"/>
    </xf>
    <xf numFmtId="0" fontId="18" fillId="0" borderId="3" xfId="0" applyFont="1" applyBorder="1" applyAlignment="1">
      <alignment wrapText="1"/>
    </xf>
  </cellXfs>
  <cellStyles count="2">
    <cellStyle name="Comma 4"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zoomScaleNormal="100" workbookViewId="0">
      <selection activeCell="M3" sqref="M3:M5"/>
    </sheetView>
  </sheetViews>
  <sheetFormatPr defaultRowHeight="15" x14ac:dyDescent="0.25"/>
  <cols>
    <col min="1" max="1" width="7.42578125" style="1" customWidth="1"/>
    <col min="2" max="2" width="31.28515625" style="1" customWidth="1"/>
    <col min="3" max="3" width="13.42578125" style="1" customWidth="1"/>
    <col min="4" max="10" width="12.5703125" customWidth="1"/>
    <col min="11" max="11" width="13.5703125" bestFit="1" customWidth="1"/>
    <col min="12" max="12" width="5.5703125" customWidth="1"/>
    <col min="13" max="13" width="72.28515625" customWidth="1"/>
  </cols>
  <sheetData>
    <row r="1" spans="1:13" x14ac:dyDescent="0.25">
      <c r="A1" s="76" t="s">
        <v>70</v>
      </c>
      <c r="B1" s="77"/>
      <c r="C1" s="77"/>
      <c r="D1" s="77"/>
      <c r="E1" s="78"/>
      <c r="F1" s="78"/>
      <c r="G1" s="78"/>
      <c r="H1" s="78"/>
      <c r="I1" s="78"/>
      <c r="J1" s="78"/>
      <c r="K1" s="78"/>
      <c r="L1" s="78"/>
    </row>
    <row r="3" spans="1:13" ht="27" customHeight="1" x14ac:dyDescent="0.25">
      <c r="A3" s="79" t="s">
        <v>0</v>
      </c>
      <c r="B3" s="79" t="s">
        <v>1</v>
      </c>
      <c r="C3" s="45" t="s">
        <v>83</v>
      </c>
      <c r="D3" s="46"/>
      <c r="E3" s="46"/>
      <c r="F3" s="46"/>
      <c r="G3" s="46"/>
      <c r="H3" s="46"/>
      <c r="I3" s="47"/>
      <c r="J3" s="47"/>
      <c r="K3" s="46"/>
      <c r="L3" s="47"/>
      <c r="M3" s="84"/>
    </row>
    <row r="4" spans="1:13" ht="24.75" customHeight="1" x14ac:dyDescent="0.25">
      <c r="A4" s="80"/>
      <c r="B4" s="80"/>
      <c r="C4" s="48">
        <v>2016</v>
      </c>
      <c r="D4" s="49">
        <v>2017</v>
      </c>
      <c r="E4" s="49">
        <v>2018</v>
      </c>
      <c r="F4" s="49">
        <v>2019</v>
      </c>
      <c r="G4" s="49">
        <v>2020</v>
      </c>
      <c r="H4" s="49">
        <v>2021</v>
      </c>
      <c r="I4" s="50">
        <v>2022</v>
      </c>
      <c r="J4" s="50">
        <v>2023</v>
      </c>
      <c r="K4" s="49" t="s">
        <v>36</v>
      </c>
      <c r="L4" s="50" t="s">
        <v>45</v>
      </c>
      <c r="M4" s="74"/>
    </row>
    <row r="5" spans="1:13" s="3" customFormat="1" ht="12.75" customHeight="1" x14ac:dyDescent="0.25">
      <c r="A5" s="7" t="s">
        <v>2</v>
      </c>
      <c r="B5" s="7" t="s">
        <v>46</v>
      </c>
      <c r="C5" s="51">
        <f>C6+C9+C10+C11</f>
        <v>72680</v>
      </c>
      <c r="D5" s="27">
        <v>172046.7</v>
      </c>
      <c r="E5" s="27">
        <v>175424.63399999999</v>
      </c>
      <c r="F5" s="27">
        <v>180220.12667999999</v>
      </c>
      <c r="G5" s="27">
        <v>182384.52921359998</v>
      </c>
      <c r="H5" s="27">
        <v>185969.21979787198</v>
      </c>
      <c r="I5" s="27">
        <v>189625.60419382938</v>
      </c>
      <c r="J5" s="27">
        <v>193355.11627770599</v>
      </c>
      <c r="K5" s="27">
        <v>1279025.9301630072</v>
      </c>
      <c r="L5" s="81">
        <f>K5/K45</f>
        <v>0.29199277310704064</v>
      </c>
      <c r="M5" s="75"/>
    </row>
    <row r="6" spans="1:13" ht="17.25" customHeight="1" x14ac:dyDescent="0.25">
      <c r="A6" s="6" t="s">
        <v>4</v>
      </c>
      <c r="B6" s="6" t="s">
        <v>72</v>
      </c>
      <c r="C6" s="33">
        <v>51000</v>
      </c>
      <c r="D6" s="17">
        <v>143896.5</v>
      </c>
      <c r="E6" s="17">
        <v>146774.43</v>
      </c>
      <c r="F6" s="17">
        <v>149709.91859999998</v>
      </c>
      <c r="G6" s="17">
        <v>152704.11697199999</v>
      </c>
      <c r="H6" s="17">
        <v>155758.19931143997</v>
      </c>
      <c r="I6" s="17">
        <v>158873.36329766875</v>
      </c>
      <c r="J6" s="17">
        <v>162050.83056362215</v>
      </c>
      <c r="K6" s="17">
        <v>1069767.3587447307</v>
      </c>
      <c r="L6" s="82"/>
      <c r="M6" s="73" t="s">
        <v>71</v>
      </c>
    </row>
    <row r="7" spans="1:13" s="3" customFormat="1" ht="17.25" customHeight="1" x14ac:dyDescent="0.25">
      <c r="A7" s="13" t="s">
        <v>5</v>
      </c>
      <c r="B7" s="13" t="s">
        <v>6</v>
      </c>
      <c r="C7" s="34"/>
      <c r="D7" s="19">
        <v>142290</v>
      </c>
      <c r="E7" s="19">
        <v>145135.79999999999</v>
      </c>
      <c r="F7" s="19">
        <v>148038.51599999997</v>
      </c>
      <c r="G7" s="19">
        <v>150999.28631999998</v>
      </c>
      <c r="H7" s="19">
        <v>154019.27204639997</v>
      </c>
      <c r="I7" s="19">
        <v>157099.65748732796</v>
      </c>
      <c r="J7" s="19">
        <v>160241.65063707452</v>
      </c>
      <c r="K7" s="19">
        <v>1057824.1824908024</v>
      </c>
      <c r="L7" s="82"/>
      <c r="M7" s="74"/>
    </row>
    <row r="8" spans="1:13" s="3" customFormat="1" ht="17.25" customHeight="1" x14ac:dyDescent="0.25">
      <c r="A8" s="13" t="s">
        <v>7</v>
      </c>
      <c r="B8" s="13" t="s">
        <v>8</v>
      </c>
      <c r="C8" s="34"/>
      <c r="D8" s="19">
        <v>1606.5</v>
      </c>
      <c r="E8" s="19">
        <v>1638.63</v>
      </c>
      <c r="F8" s="19">
        <v>1671.4026000000001</v>
      </c>
      <c r="G8" s="19">
        <v>1704.8306520000001</v>
      </c>
      <c r="H8" s="19">
        <v>1738.9272650400001</v>
      </c>
      <c r="I8" s="19">
        <v>1773.7058103408001</v>
      </c>
      <c r="J8" s="19">
        <v>1809.1799265476161</v>
      </c>
      <c r="K8" s="19">
        <v>11943.176253928417</v>
      </c>
      <c r="L8" s="82"/>
      <c r="M8" s="75"/>
    </row>
    <row r="9" spans="1:13" ht="36" customHeight="1" x14ac:dyDescent="0.25">
      <c r="A9" s="5" t="s">
        <v>9</v>
      </c>
      <c r="B9" s="5" t="s">
        <v>19</v>
      </c>
      <c r="C9" s="35">
        <v>5680</v>
      </c>
      <c r="D9" s="17">
        <v>8935.2000000000007</v>
      </c>
      <c r="E9" s="17">
        <v>9113.9040000000005</v>
      </c>
      <c r="F9" s="17">
        <v>9296.1820800000005</v>
      </c>
      <c r="G9" s="17">
        <v>9482.1057216000008</v>
      </c>
      <c r="H9" s="17">
        <v>9671.7478360320001</v>
      </c>
      <c r="I9" s="17">
        <v>9865.1827927526392</v>
      </c>
      <c r="J9" s="17">
        <v>10062.486448607691</v>
      </c>
      <c r="K9" s="15">
        <v>66426.808878992335</v>
      </c>
      <c r="L9" s="82"/>
      <c r="M9" s="52" t="s">
        <v>91</v>
      </c>
    </row>
    <row r="10" spans="1:13" ht="36.75" customHeight="1" x14ac:dyDescent="0.25">
      <c r="A10" s="5" t="s">
        <v>13</v>
      </c>
      <c r="B10" s="5" t="s">
        <v>15</v>
      </c>
      <c r="C10" s="35">
        <v>9000</v>
      </c>
      <c r="D10" s="17">
        <v>3150</v>
      </c>
      <c r="E10" s="17">
        <v>3150</v>
      </c>
      <c r="F10" s="17">
        <v>4500</v>
      </c>
      <c r="G10" s="17">
        <v>3150</v>
      </c>
      <c r="H10" s="17">
        <v>3150</v>
      </c>
      <c r="I10" s="53">
        <v>3150</v>
      </c>
      <c r="J10" s="53">
        <v>3150</v>
      </c>
      <c r="K10" s="17">
        <v>23400</v>
      </c>
      <c r="L10" s="82"/>
      <c r="M10" s="52" t="s">
        <v>86</v>
      </c>
    </row>
    <row r="11" spans="1:13" ht="48" customHeight="1" x14ac:dyDescent="0.25">
      <c r="A11" s="5" t="s">
        <v>14</v>
      </c>
      <c r="B11" s="29" t="s">
        <v>78</v>
      </c>
      <c r="C11" s="35">
        <v>7000</v>
      </c>
      <c r="D11" s="17">
        <v>16065</v>
      </c>
      <c r="E11" s="17">
        <v>16386.3</v>
      </c>
      <c r="F11" s="17">
        <v>16714.025999999998</v>
      </c>
      <c r="G11" s="17">
        <v>17048.306519999998</v>
      </c>
      <c r="H11" s="17">
        <v>17389.272650399998</v>
      </c>
      <c r="I11" s="17">
        <v>17737.058103407999</v>
      </c>
      <c r="J11" s="17">
        <v>18091.799265476158</v>
      </c>
      <c r="K11" s="15">
        <v>119431.76253928416</v>
      </c>
      <c r="L11" s="82"/>
      <c r="M11" s="52" t="s">
        <v>82</v>
      </c>
    </row>
    <row r="12" spans="1:13" ht="12.75" customHeight="1" x14ac:dyDescent="0.25">
      <c r="A12" s="8" t="s">
        <v>16</v>
      </c>
      <c r="B12" s="8" t="s">
        <v>3</v>
      </c>
      <c r="C12" s="54">
        <v>112580</v>
      </c>
      <c r="D12" s="55">
        <v>179910.9</v>
      </c>
      <c r="E12" s="55">
        <v>183446.11799999999</v>
      </c>
      <c r="F12" s="55">
        <v>188402.04035999998</v>
      </c>
      <c r="G12" s="55">
        <v>190730.08116720003</v>
      </c>
      <c r="H12" s="55">
        <v>194481.68279054403</v>
      </c>
      <c r="I12" s="44">
        <v>198308.31644635493</v>
      </c>
      <c r="J12" s="44">
        <v>0</v>
      </c>
      <c r="K12" s="44">
        <v>1135279.1387640988</v>
      </c>
      <c r="L12" s="83">
        <f>K12/K45</f>
        <v>0.25917637489652329</v>
      </c>
      <c r="M12" s="56"/>
    </row>
    <row r="13" spans="1:13" s="4" customFormat="1" ht="12.75" customHeight="1" x14ac:dyDescent="0.25">
      <c r="A13" s="6" t="s">
        <v>17</v>
      </c>
      <c r="B13" s="6" t="s">
        <v>73</v>
      </c>
      <c r="C13" s="33">
        <v>82500</v>
      </c>
      <c r="D13" s="15">
        <v>143896.5</v>
      </c>
      <c r="E13" s="15">
        <v>146774.43</v>
      </c>
      <c r="F13" s="15">
        <v>149709.9186</v>
      </c>
      <c r="G13" s="15">
        <v>152704.11697200002</v>
      </c>
      <c r="H13" s="15">
        <v>155758.19931144002</v>
      </c>
      <c r="I13" s="16">
        <v>158873.36329766884</v>
      </c>
      <c r="J13" s="16">
        <v>0</v>
      </c>
      <c r="K13" s="17">
        <v>907716.52818110888</v>
      </c>
      <c r="L13" s="83"/>
      <c r="M13" s="74" t="s">
        <v>99</v>
      </c>
    </row>
    <row r="14" spans="1:13" ht="21" customHeight="1" x14ac:dyDescent="0.25">
      <c r="A14" s="18" t="s">
        <v>18</v>
      </c>
      <c r="B14" s="18" t="s">
        <v>6</v>
      </c>
      <c r="C14" s="36"/>
      <c r="D14" s="19">
        <v>142290</v>
      </c>
      <c r="E14" s="19">
        <v>145135.79999999999</v>
      </c>
      <c r="F14" s="19">
        <v>148038.516</v>
      </c>
      <c r="G14" s="19">
        <v>150999.28632000001</v>
      </c>
      <c r="H14" s="19">
        <v>154019.27204640003</v>
      </c>
      <c r="I14" s="19">
        <v>157099.65748732805</v>
      </c>
      <c r="J14" s="19">
        <v>0</v>
      </c>
      <c r="K14" s="19">
        <v>897582.53185372811</v>
      </c>
      <c r="L14" s="83"/>
      <c r="M14" s="85"/>
    </row>
    <row r="15" spans="1:13" ht="25.5" customHeight="1" x14ac:dyDescent="0.25">
      <c r="A15" s="13" t="s">
        <v>20</v>
      </c>
      <c r="B15" s="13" t="s">
        <v>8</v>
      </c>
      <c r="C15" s="34"/>
      <c r="D15" s="19">
        <v>1606.5</v>
      </c>
      <c r="E15" s="19">
        <v>1638.63</v>
      </c>
      <c r="F15" s="19">
        <v>1671.4026000000001</v>
      </c>
      <c r="G15" s="19">
        <v>1704.8306520000001</v>
      </c>
      <c r="H15" s="19">
        <v>1738.9272650400001</v>
      </c>
      <c r="I15" s="19">
        <v>1773.7058103408001</v>
      </c>
      <c r="J15" s="19">
        <v>0</v>
      </c>
      <c r="K15" s="19">
        <v>10133.996327380801</v>
      </c>
      <c r="L15" s="83"/>
      <c r="M15" s="86"/>
    </row>
    <row r="16" spans="1:13" s="4" customFormat="1" ht="24" x14ac:dyDescent="0.25">
      <c r="A16" s="6" t="s">
        <v>21</v>
      </c>
      <c r="B16" s="6" t="s">
        <v>75</v>
      </c>
      <c r="C16" s="33">
        <v>6080</v>
      </c>
      <c r="D16" s="15">
        <v>9914.4</v>
      </c>
      <c r="E16" s="15">
        <v>10112.688000000002</v>
      </c>
      <c r="F16" s="15">
        <v>10314.941760000002</v>
      </c>
      <c r="G16" s="15">
        <v>10521.240595200001</v>
      </c>
      <c r="H16" s="15">
        <v>10731.665407104001</v>
      </c>
      <c r="I16" s="15">
        <v>10946.298715246081</v>
      </c>
      <c r="J16" s="15">
        <v>0</v>
      </c>
      <c r="K16" s="17">
        <v>62541.234477550082</v>
      </c>
      <c r="L16" s="83"/>
      <c r="M16" s="57" t="s">
        <v>84</v>
      </c>
    </row>
    <row r="17" spans="1:13" s="3" customFormat="1" x14ac:dyDescent="0.25">
      <c r="A17" s="13" t="s">
        <v>22</v>
      </c>
      <c r="B17" s="13" t="s">
        <v>10</v>
      </c>
      <c r="C17" s="34">
        <v>2000</v>
      </c>
      <c r="D17" s="19">
        <v>4080</v>
      </c>
      <c r="E17" s="19">
        <v>4161.6000000000004</v>
      </c>
      <c r="F17" s="19">
        <v>4244.8320000000003</v>
      </c>
      <c r="G17" s="19">
        <v>4329.7286400000003</v>
      </c>
      <c r="H17" s="19">
        <v>4416.3232128</v>
      </c>
      <c r="I17" s="19">
        <v>4504.6496770559997</v>
      </c>
      <c r="J17" s="19">
        <v>0</v>
      </c>
      <c r="K17" s="19">
        <v>25737.133529856004</v>
      </c>
      <c r="L17" s="83"/>
      <c r="M17" s="57" t="s">
        <v>68</v>
      </c>
    </row>
    <row r="18" spans="1:13" s="3" customFormat="1" ht="24.75" x14ac:dyDescent="0.25">
      <c r="A18" s="13" t="s">
        <v>23</v>
      </c>
      <c r="B18" s="13" t="s">
        <v>11</v>
      </c>
      <c r="C18" s="34">
        <v>2400</v>
      </c>
      <c r="D18" s="19">
        <v>3264</v>
      </c>
      <c r="E18" s="19">
        <v>3329.28</v>
      </c>
      <c r="F18" s="19">
        <v>3395.8656000000001</v>
      </c>
      <c r="G18" s="19">
        <v>3463.7829120000001</v>
      </c>
      <c r="H18" s="19">
        <v>3533.0585702400003</v>
      </c>
      <c r="I18" s="19">
        <v>3603.7197416448003</v>
      </c>
      <c r="J18" s="19">
        <v>0</v>
      </c>
      <c r="K18" s="19">
        <v>20589.706823884801</v>
      </c>
      <c r="L18" s="83"/>
      <c r="M18" s="52" t="s">
        <v>64</v>
      </c>
    </row>
    <row r="19" spans="1:13" s="3" customFormat="1" x14ac:dyDescent="0.25">
      <c r="A19" s="13" t="s">
        <v>35</v>
      </c>
      <c r="B19" s="13" t="s">
        <v>12</v>
      </c>
      <c r="C19" s="34">
        <v>1680</v>
      </c>
      <c r="D19" s="19">
        <v>2570.4</v>
      </c>
      <c r="E19" s="19">
        <v>2621.808</v>
      </c>
      <c r="F19" s="19">
        <v>2674.2441600000002</v>
      </c>
      <c r="G19" s="19">
        <v>2727.7290432000004</v>
      </c>
      <c r="H19" s="19">
        <v>2782.2836240640004</v>
      </c>
      <c r="I19" s="19">
        <v>2837.9292965452805</v>
      </c>
      <c r="J19" s="19">
        <v>0</v>
      </c>
      <c r="K19" s="19">
        <v>16214.394123809283</v>
      </c>
      <c r="L19" s="83"/>
      <c r="M19" s="56" t="s">
        <v>65</v>
      </c>
    </row>
    <row r="20" spans="1:13" s="3" customFormat="1" ht="24" x14ac:dyDescent="0.25">
      <c r="A20" s="13" t="s">
        <v>77</v>
      </c>
      <c r="B20" s="13" t="s">
        <v>76</v>
      </c>
      <c r="C20" s="34">
        <v>8400</v>
      </c>
      <c r="D20" s="19">
        <v>17136</v>
      </c>
      <c r="E20" s="19">
        <v>17478.72</v>
      </c>
      <c r="F20" s="19">
        <v>17828.294400000002</v>
      </c>
      <c r="G20" s="19">
        <v>18184.860288000003</v>
      </c>
      <c r="H20" s="19">
        <v>18548.557493760003</v>
      </c>
      <c r="I20" s="19">
        <v>18919.528643635203</v>
      </c>
      <c r="J20" s="19">
        <v>19297.919216507908</v>
      </c>
      <c r="K20" s="19">
        <v>127393.88004190312</v>
      </c>
      <c r="L20" s="83"/>
      <c r="M20" s="57" t="s">
        <v>92</v>
      </c>
    </row>
    <row r="21" spans="1:13" s="4" customFormat="1" ht="36" customHeight="1" x14ac:dyDescent="0.25">
      <c r="A21" s="6" t="s">
        <v>38</v>
      </c>
      <c r="B21" s="29" t="s">
        <v>78</v>
      </c>
      <c r="C21" s="33">
        <v>15000</v>
      </c>
      <c r="D21" s="15">
        <v>22950</v>
      </c>
      <c r="E21" s="15">
        <v>23409</v>
      </c>
      <c r="F21" s="15">
        <v>23877.18</v>
      </c>
      <c r="G21" s="15">
        <v>24354.723600000001</v>
      </c>
      <c r="H21" s="15">
        <v>24841.818072000002</v>
      </c>
      <c r="I21" s="15">
        <v>25338.654433440002</v>
      </c>
      <c r="J21" s="15">
        <v>0</v>
      </c>
      <c r="K21" s="15">
        <v>144771.37610543999</v>
      </c>
      <c r="L21" s="83"/>
      <c r="M21" s="52" t="s">
        <v>85</v>
      </c>
    </row>
    <row r="22" spans="1:13" s="4" customFormat="1" ht="24.75" customHeight="1" x14ac:dyDescent="0.25">
      <c r="A22" s="6" t="s">
        <v>39</v>
      </c>
      <c r="B22" s="6" t="s">
        <v>15</v>
      </c>
      <c r="C22" s="33">
        <v>9000</v>
      </c>
      <c r="D22" s="15">
        <v>3150</v>
      </c>
      <c r="E22" s="15">
        <v>3150</v>
      </c>
      <c r="F22" s="15">
        <v>4500</v>
      </c>
      <c r="G22" s="15">
        <v>3150</v>
      </c>
      <c r="H22" s="15">
        <v>3150</v>
      </c>
      <c r="I22" s="15">
        <v>3150</v>
      </c>
      <c r="J22" s="16">
        <v>0</v>
      </c>
      <c r="K22" s="15">
        <v>20250</v>
      </c>
      <c r="L22" s="83"/>
      <c r="M22" s="52" t="s">
        <v>87</v>
      </c>
    </row>
    <row r="23" spans="1:13" s="4" customFormat="1" x14ac:dyDescent="0.25">
      <c r="A23" s="8" t="s">
        <v>24</v>
      </c>
      <c r="B23" s="8" t="s">
        <v>50</v>
      </c>
      <c r="C23" s="58">
        <f>C24+C30</f>
        <v>55323.896666666667</v>
      </c>
      <c r="D23" s="59">
        <v>99280.8</v>
      </c>
      <c r="E23" s="59">
        <v>101078.416</v>
      </c>
      <c r="F23" s="59">
        <v>103511.98432</v>
      </c>
      <c r="G23" s="59">
        <v>104782.22400640001</v>
      </c>
      <c r="H23" s="59">
        <v>106689.86848652799</v>
      </c>
      <c r="I23" s="59">
        <v>108635.66585625855</v>
      </c>
      <c r="J23" s="59">
        <v>0</v>
      </c>
      <c r="K23" s="59">
        <v>623978.95866918657</v>
      </c>
      <c r="L23" s="66">
        <f>K23/K45</f>
        <v>0.14245008033499282</v>
      </c>
      <c r="M23" s="52"/>
    </row>
    <row r="24" spans="1:13" s="4" customFormat="1" x14ac:dyDescent="0.25">
      <c r="A24" s="5" t="s">
        <v>40</v>
      </c>
      <c r="B24" s="24" t="s">
        <v>74</v>
      </c>
      <c r="C24" s="37">
        <v>24337.23</v>
      </c>
      <c r="D24" s="15">
        <v>45998.400000000001</v>
      </c>
      <c r="E24" s="15">
        <v>46844.368000000002</v>
      </c>
      <c r="F24" s="15">
        <v>48007.255360000003</v>
      </c>
      <c r="G24" s="15">
        <v>48587.400467200001</v>
      </c>
      <c r="H24" s="15">
        <v>49485.148476544004</v>
      </c>
      <c r="I24" s="15">
        <v>50400.851446074877</v>
      </c>
      <c r="J24" s="15">
        <v>0</v>
      </c>
      <c r="K24" s="15">
        <v>289323.42374981893</v>
      </c>
      <c r="L24" s="67"/>
      <c r="M24" s="60"/>
    </row>
    <row r="25" spans="1:13" s="3" customFormat="1" ht="24.75" x14ac:dyDescent="0.25">
      <c r="A25" s="26" t="s">
        <v>53</v>
      </c>
      <c r="B25" s="14" t="s">
        <v>51</v>
      </c>
      <c r="C25" s="38">
        <v>13713.73</v>
      </c>
      <c r="D25" s="42">
        <v>23000</v>
      </c>
      <c r="E25" s="42">
        <v>23460</v>
      </c>
      <c r="F25" s="42">
        <v>23929.200000000001</v>
      </c>
      <c r="G25" s="42">
        <v>24407.784</v>
      </c>
      <c r="H25" s="42">
        <v>24895.939679999999</v>
      </c>
      <c r="I25" s="42">
        <v>25393.858473600001</v>
      </c>
      <c r="J25" s="42">
        <v>0</v>
      </c>
      <c r="K25" s="42">
        <v>145086.78215359998</v>
      </c>
      <c r="L25" s="68"/>
      <c r="M25" s="52" t="s">
        <v>95</v>
      </c>
    </row>
    <row r="26" spans="1:13" s="3" customFormat="1" ht="36.75" x14ac:dyDescent="0.25">
      <c r="A26" s="13" t="s">
        <v>54</v>
      </c>
      <c r="B26" s="14" t="s">
        <v>19</v>
      </c>
      <c r="C26" s="38">
        <v>6973.5</v>
      </c>
      <c r="D26" s="19">
        <v>14198.4</v>
      </c>
      <c r="E26" s="19">
        <v>14482.368</v>
      </c>
      <c r="F26" s="19">
        <v>14772.015360000001</v>
      </c>
      <c r="G26" s="19">
        <v>15067.455667200002</v>
      </c>
      <c r="H26" s="19">
        <v>15368.804780544002</v>
      </c>
      <c r="I26" s="19">
        <v>15676.180876154882</v>
      </c>
      <c r="J26" s="19">
        <v>0</v>
      </c>
      <c r="K26" s="19">
        <v>89565.224683898879</v>
      </c>
      <c r="L26" s="68"/>
      <c r="M26" s="61" t="s">
        <v>69</v>
      </c>
    </row>
    <row r="27" spans="1:13" s="3" customFormat="1" ht="24.75" x14ac:dyDescent="0.25">
      <c r="A27" s="13" t="s">
        <v>55</v>
      </c>
      <c r="B27" s="30" t="s">
        <v>78</v>
      </c>
      <c r="C27" s="38">
        <v>2150</v>
      </c>
      <c r="D27" s="19">
        <v>5100</v>
      </c>
      <c r="E27" s="19">
        <v>5202</v>
      </c>
      <c r="F27" s="19">
        <v>5306.04</v>
      </c>
      <c r="G27" s="19">
        <v>5412.1607999999997</v>
      </c>
      <c r="H27" s="19">
        <v>5520.4040159999995</v>
      </c>
      <c r="I27" s="19">
        <v>5630.8120963199999</v>
      </c>
      <c r="J27" s="19">
        <v>0</v>
      </c>
      <c r="K27" s="19">
        <v>32171.416912319997</v>
      </c>
      <c r="L27" s="68"/>
      <c r="M27" s="61" t="s">
        <v>100</v>
      </c>
    </row>
    <row r="28" spans="1:13" s="3" customFormat="1" ht="24" customHeight="1" x14ac:dyDescent="0.25">
      <c r="A28" s="13" t="s">
        <v>56</v>
      </c>
      <c r="B28" s="14" t="s">
        <v>15</v>
      </c>
      <c r="C28" s="38">
        <v>1250</v>
      </c>
      <c r="D28" s="19">
        <v>700</v>
      </c>
      <c r="E28" s="19">
        <v>700</v>
      </c>
      <c r="F28" s="19">
        <v>1000</v>
      </c>
      <c r="G28" s="19">
        <v>700</v>
      </c>
      <c r="H28" s="19">
        <v>700</v>
      </c>
      <c r="I28" s="43">
        <v>700</v>
      </c>
      <c r="J28" s="43">
        <v>0</v>
      </c>
      <c r="K28" s="19">
        <v>4500</v>
      </c>
      <c r="L28" s="68"/>
      <c r="M28" s="61" t="s">
        <v>79</v>
      </c>
    </row>
    <row r="29" spans="1:13" s="3" customFormat="1" x14ac:dyDescent="0.25">
      <c r="A29" s="25" t="s">
        <v>57</v>
      </c>
      <c r="B29" s="14" t="s">
        <v>52</v>
      </c>
      <c r="C29" s="38">
        <v>250</v>
      </c>
      <c r="D29" s="19">
        <v>3000</v>
      </c>
      <c r="E29" s="19">
        <v>3000</v>
      </c>
      <c r="F29" s="19">
        <v>3000</v>
      </c>
      <c r="G29" s="19">
        <v>3000</v>
      </c>
      <c r="H29" s="19">
        <v>3000</v>
      </c>
      <c r="I29" s="19">
        <v>3000</v>
      </c>
      <c r="J29" s="43">
        <v>0</v>
      </c>
      <c r="K29" s="19">
        <v>18000</v>
      </c>
      <c r="L29" s="68"/>
      <c r="M29" s="52" t="s">
        <v>88</v>
      </c>
    </row>
    <row r="30" spans="1:13" s="3" customFormat="1" x14ac:dyDescent="0.25">
      <c r="A30" s="5" t="s">
        <v>41</v>
      </c>
      <c r="B30" s="24" t="s">
        <v>97</v>
      </c>
      <c r="C30" s="37">
        <f>C31+C32+C33+C34+C35</f>
        <v>30986.666666666668</v>
      </c>
      <c r="D30" s="15">
        <v>53282.400000000001</v>
      </c>
      <c r="E30" s="15">
        <v>54234.048000000003</v>
      </c>
      <c r="F30" s="15">
        <v>55504.72896</v>
      </c>
      <c r="G30" s="15">
        <v>56194.823539199999</v>
      </c>
      <c r="H30" s="15">
        <v>57204.720009983997</v>
      </c>
      <c r="I30" s="15">
        <v>58234.814410183673</v>
      </c>
      <c r="J30" s="15">
        <v>0</v>
      </c>
      <c r="K30" s="15">
        <v>334655.5349193677</v>
      </c>
      <c r="L30" s="68"/>
      <c r="M30" s="62"/>
    </row>
    <row r="31" spans="1:13" s="3" customFormat="1" ht="25.5" customHeight="1" x14ac:dyDescent="0.25">
      <c r="A31" s="13" t="s">
        <v>58</v>
      </c>
      <c r="B31" s="14" t="s">
        <v>51</v>
      </c>
      <c r="C31" s="38">
        <v>14000</v>
      </c>
      <c r="D31" s="19">
        <v>24000</v>
      </c>
      <c r="E31" s="19">
        <v>24480</v>
      </c>
      <c r="F31" s="19">
        <v>24969.599999999999</v>
      </c>
      <c r="G31" s="19">
        <v>25468.991999999998</v>
      </c>
      <c r="H31" s="19">
        <v>25978.37184</v>
      </c>
      <c r="I31" s="43">
        <v>26497.9392768</v>
      </c>
      <c r="J31" s="43">
        <v>0</v>
      </c>
      <c r="K31" s="19">
        <v>151394.90311680001</v>
      </c>
      <c r="L31" s="68"/>
      <c r="M31" s="52" t="s">
        <v>98</v>
      </c>
    </row>
    <row r="32" spans="1:13" s="3" customFormat="1" ht="36.75" customHeight="1" x14ac:dyDescent="0.25">
      <c r="A32" s="13" t="s">
        <v>59</v>
      </c>
      <c r="B32" s="14" t="s">
        <v>19</v>
      </c>
      <c r="C32" s="38">
        <v>10570</v>
      </c>
      <c r="D32" s="19">
        <v>18482.400000000001</v>
      </c>
      <c r="E32" s="19">
        <v>18852.048000000003</v>
      </c>
      <c r="F32" s="19">
        <v>19229.088960000001</v>
      </c>
      <c r="G32" s="19">
        <v>19613.670739200003</v>
      </c>
      <c r="H32" s="19">
        <v>20005.944153984001</v>
      </c>
      <c r="I32" s="43">
        <v>20406.063037063679</v>
      </c>
      <c r="J32" s="43">
        <v>0</v>
      </c>
      <c r="K32" s="19">
        <v>116589.21489024769</v>
      </c>
      <c r="L32" s="68"/>
      <c r="M32" s="52" t="s">
        <v>96</v>
      </c>
    </row>
    <row r="33" spans="1:13" s="3" customFormat="1" ht="24.75" x14ac:dyDescent="0.25">
      <c r="A33" s="26" t="s">
        <v>60</v>
      </c>
      <c r="B33" s="30" t="s">
        <v>78</v>
      </c>
      <c r="C33" s="38">
        <v>2916.666666666667</v>
      </c>
      <c r="D33" s="19">
        <v>5100</v>
      </c>
      <c r="E33" s="19">
        <v>5202</v>
      </c>
      <c r="F33" s="19">
        <v>5306.04</v>
      </c>
      <c r="G33" s="19">
        <v>5412.1607999999997</v>
      </c>
      <c r="H33" s="19">
        <v>5520.4040159999995</v>
      </c>
      <c r="I33" s="19">
        <v>5630.8120963199999</v>
      </c>
      <c r="J33" s="19">
        <v>0</v>
      </c>
      <c r="K33" s="19">
        <v>32171.416912319997</v>
      </c>
      <c r="L33" s="68"/>
      <c r="M33" s="61" t="s">
        <v>101</v>
      </c>
    </row>
    <row r="34" spans="1:13" s="3" customFormat="1" ht="26.25" customHeight="1" x14ac:dyDescent="0.25">
      <c r="A34" s="13" t="s">
        <v>61</v>
      </c>
      <c r="B34" s="14" t="s">
        <v>15</v>
      </c>
      <c r="C34" s="38">
        <v>2500</v>
      </c>
      <c r="D34" s="19">
        <v>700</v>
      </c>
      <c r="E34" s="19">
        <v>700</v>
      </c>
      <c r="F34" s="19">
        <v>1000</v>
      </c>
      <c r="G34" s="19">
        <v>700</v>
      </c>
      <c r="H34" s="19">
        <v>700</v>
      </c>
      <c r="I34" s="19">
        <v>700</v>
      </c>
      <c r="J34" s="43">
        <v>0</v>
      </c>
      <c r="K34" s="19">
        <v>4500</v>
      </c>
      <c r="L34" s="68"/>
      <c r="M34" s="52" t="s">
        <v>103</v>
      </c>
    </row>
    <row r="35" spans="1:13" s="3" customFormat="1" x14ac:dyDescent="0.25">
      <c r="A35" s="13" t="s">
        <v>62</v>
      </c>
      <c r="B35" s="14" t="s">
        <v>52</v>
      </c>
      <c r="C35" s="38">
        <v>1000</v>
      </c>
      <c r="D35" s="19">
        <v>5000</v>
      </c>
      <c r="E35" s="19">
        <v>5000</v>
      </c>
      <c r="F35" s="19">
        <v>5000</v>
      </c>
      <c r="G35" s="19">
        <v>5000</v>
      </c>
      <c r="H35" s="19">
        <v>5000</v>
      </c>
      <c r="I35" s="19">
        <v>5000</v>
      </c>
      <c r="J35" s="43">
        <v>0</v>
      </c>
      <c r="K35" s="19">
        <v>30000</v>
      </c>
      <c r="L35" s="69"/>
      <c r="M35" s="52" t="s">
        <v>88</v>
      </c>
    </row>
    <row r="36" spans="1:13" s="4" customFormat="1" ht="48.75" x14ac:dyDescent="0.25">
      <c r="A36" s="8" t="s">
        <v>26</v>
      </c>
      <c r="B36" s="8" t="s">
        <v>25</v>
      </c>
      <c r="C36" s="31">
        <v>50000</v>
      </c>
      <c r="D36" s="27">
        <v>51000</v>
      </c>
      <c r="E36" s="27">
        <v>52020</v>
      </c>
      <c r="F36" s="27">
        <v>53060.4</v>
      </c>
      <c r="G36" s="27">
        <v>54121.608</v>
      </c>
      <c r="H36" s="27">
        <v>55204.040160000004</v>
      </c>
      <c r="I36" s="27">
        <v>56308.120963200003</v>
      </c>
      <c r="J36" s="63">
        <v>20000</v>
      </c>
      <c r="K36" s="59">
        <v>341714.1691232</v>
      </c>
      <c r="L36" s="70">
        <f>(K36+K37+K38+K39+K40+K41+K42)/K45</f>
        <v>0.30638077166144323</v>
      </c>
      <c r="M36" s="52" t="s">
        <v>93</v>
      </c>
    </row>
    <row r="37" spans="1:13" ht="48.75" x14ac:dyDescent="0.25">
      <c r="A37" s="8" t="s">
        <v>28</v>
      </c>
      <c r="B37" s="8" t="s">
        <v>27</v>
      </c>
      <c r="C37" s="31">
        <v>28000</v>
      </c>
      <c r="D37" s="27">
        <v>15300</v>
      </c>
      <c r="E37" s="27">
        <v>15606</v>
      </c>
      <c r="F37" s="27">
        <v>15918.12</v>
      </c>
      <c r="G37" s="27">
        <v>16236.482400000001</v>
      </c>
      <c r="H37" s="27">
        <v>16561.212048000001</v>
      </c>
      <c r="I37" s="27">
        <v>16892.436288960002</v>
      </c>
      <c r="J37" s="27">
        <v>17230.285014739202</v>
      </c>
      <c r="K37" s="59">
        <v>113744.53575169921</v>
      </c>
      <c r="L37" s="71"/>
      <c r="M37" s="52" t="s">
        <v>89</v>
      </c>
    </row>
    <row r="38" spans="1:13" ht="48" customHeight="1" x14ac:dyDescent="0.25">
      <c r="A38" s="8" t="s">
        <v>29</v>
      </c>
      <c r="B38" s="9" t="s">
        <v>94</v>
      </c>
      <c r="C38" s="64">
        <v>30000</v>
      </c>
      <c r="D38" s="27">
        <v>70000</v>
      </c>
      <c r="E38" s="27">
        <v>71400</v>
      </c>
      <c r="F38" s="27">
        <v>72828</v>
      </c>
      <c r="G38" s="27">
        <v>74284.56</v>
      </c>
      <c r="H38" s="27">
        <v>75770.251199999999</v>
      </c>
      <c r="I38" s="27">
        <v>77285.656224000006</v>
      </c>
      <c r="J38" s="27">
        <v>19023</v>
      </c>
      <c r="K38" s="27">
        <v>460591.46742400003</v>
      </c>
      <c r="L38" s="71"/>
      <c r="M38" s="52" t="s">
        <v>90</v>
      </c>
    </row>
    <row r="39" spans="1:13" ht="36.75" x14ac:dyDescent="0.25">
      <c r="A39" s="8" t="s">
        <v>31</v>
      </c>
      <c r="B39" s="8" t="s">
        <v>30</v>
      </c>
      <c r="C39" s="31">
        <v>65000</v>
      </c>
      <c r="D39" s="27">
        <v>20000</v>
      </c>
      <c r="E39" s="27">
        <v>5000</v>
      </c>
      <c r="F39" s="27">
        <v>5000</v>
      </c>
      <c r="G39" s="27">
        <v>5000</v>
      </c>
      <c r="H39" s="27">
        <v>5000</v>
      </c>
      <c r="I39" s="63">
        <v>5000</v>
      </c>
      <c r="J39" s="63">
        <v>5000</v>
      </c>
      <c r="K39" s="59">
        <v>50000</v>
      </c>
      <c r="L39" s="71"/>
      <c r="M39" s="65" t="s">
        <v>102</v>
      </c>
    </row>
    <row r="40" spans="1:13" x14ac:dyDescent="0.25">
      <c r="A40" s="7" t="s">
        <v>42</v>
      </c>
      <c r="B40" s="7" t="s">
        <v>49</v>
      </c>
      <c r="C40" s="32">
        <v>0</v>
      </c>
      <c r="D40" s="27">
        <v>0</v>
      </c>
      <c r="E40" s="27">
        <v>40000</v>
      </c>
      <c r="F40" s="27">
        <v>0</v>
      </c>
      <c r="G40" s="27">
        <v>0</v>
      </c>
      <c r="H40" s="27">
        <v>40000</v>
      </c>
      <c r="I40" s="63">
        <v>0</v>
      </c>
      <c r="J40" s="63">
        <v>0</v>
      </c>
      <c r="K40" s="59">
        <v>80000</v>
      </c>
      <c r="L40" s="71"/>
      <c r="M40" s="52" t="s">
        <v>66</v>
      </c>
    </row>
    <row r="41" spans="1:13" x14ac:dyDescent="0.25">
      <c r="A41" s="7" t="s">
        <v>43</v>
      </c>
      <c r="B41" s="7" t="s">
        <v>37</v>
      </c>
      <c r="C41" s="32">
        <v>0</v>
      </c>
      <c r="D41" s="27">
        <v>0</v>
      </c>
      <c r="E41" s="27">
        <v>10000</v>
      </c>
      <c r="F41" s="27">
        <v>10000</v>
      </c>
      <c r="G41" s="27">
        <v>10000</v>
      </c>
      <c r="H41" s="27">
        <v>10000</v>
      </c>
      <c r="I41" s="27">
        <v>10000</v>
      </c>
      <c r="J41" s="27">
        <v>0</v>
      </c>
      <c r="K41" s="27">
        <v>50000</v>
      </c>
      <c r="L41" s="71"/>
      <c r="M41" s="62" t="s">
        <v>67</v>
      </c>
    </row>
    <row r="42" spans="1:13" x14ac:dyDescent="0.25">
      <c r="A42" s="7" t="s">
        <v>44</v>
      </c>
      <c r="B42" s="7" t="s">
        <v>32</v>
      </c>
      <c r="C42" s="32">
        <v>0</v>
      </c>
      <c r="D42" s="27">
        <v>0</v>
      </c>
      <c r="E42" s="27">
        <v>41000</v>
      </c>
      <c r="F42" s="27">
        <v>56000</v>
      </c>
      <c r="G42" s="27">
        <v>56000</v>
      </c>
      <c r="H42" s="27">
        <v>46000</v>
      </c>
      <c r="I42" s="27">
        <v>41000</v>
      </c>
      <c r="J42" s="27">
        <v>6000</v>
      </c>
      <c r="K42" s="27">
        <v>246000</v>
      </c>
      <c r="L42" s="71"/>
      <c r="M42" s="56"/>
    </row>
    <row r="43" spans="1:13" s="3" customFormat="1" x14ac:dyDescent="0.25">
      <c r="A43" s="12" t="s">
        <v>47</v>
      </c>
      <c r="B43" s="12" t="s">
        <v>34</v>
      </c>
      <c r="C43" s="39">
        <v>0</v>
      </c>
      <c r="D43" s="19">
        <v>0</v>
      </c>
      <c r="E43" s="19">
        <v>35000</v>
      </c>
      <c r="F43" s="19">
        <v>50000</v>
      </c>
      <c r="G43" s="19">
        <v>50000</v>
      </c>
      <c r="H43" s="19">
        <v>40000</v>
      </c>
      <c r="I43" s="43">
        <v>35000</v>
      </c>
      <c r="J43" s="43">
        <v>0</v>
      </c>
      <c r="K43" s="19">
        <v>210000</v>
      </c>
      <c r="L43" s="71"/>
      <c r="M43" s="62" t="s">
        <v>80</v>
      </c>
    </row>
    <row r="44" spans="1:13" s="3" customFormat="1" ht="15.75" thickBot="1" x14ac:dyDescent="0.3">
      <c r="A44" s="13" t="s">
        <v>48</v>
      </c>
      <c r="B44" s="11" t="s">
        <v>63</v>
      </c>
      <c r="C44" s="40">
        <v>0</v>
      </c>
      <c r="D44" s="19">
        <v>0</v>
      </c>
      <c r="E44" s="19">
        <v>6000</v>
      </c>
      <c r="F44" s="19">
        <v>6000</v>
      </c>
      <c r="G44" s="19">
        <v>6000</v>
      </c>
      <c r="H44" s="19">
        <v>6000</v>
      </c>
      <c r="I44" s="19">
        <v>6000</v>
      </c>
      <c r="J44" s="19">
        <v>6000</v>
      </c>
      <c r="K44" s="19">
        <v>36000</v>
      </c>
      <c r="L44" s="72"/>
      <c r="M44" s="62" t="s">
        <v>81</v>
      </c>
    </row>
    <row r="45" spans="1:13" ht="15.75" thickBot="1" x14ac:dyDescent="0.3">
      <c r="A45" s="10"/>
      <c r="B45" s="21" t="s">
        <v>33</v>
      </c>
      <c r="C45" s="28">
        <f>SUM(C5+C12+C23+C36+C37+C38+C39+C40+C41+C42)</f>
        <v>413583.89666666667</v>
      </c>
      <c r="D45" s="22">
        <f t="shared" ref="D45:K45" si="0">SUM(D5+D12+D23+D36+D37+D38+D39+D40+D41+D42)</f>
        <v>607538.39999999991</v>
      </c>
      <c r="E45" s="22">
        <f t="shared" si="0"/>
        <v>694975.16799999995</v>
      </c>
      <c r="F45" s="22">
        <f t="shared" si="0"/>
        <v>684940.67135999992</v>
      </c>
      <c r="G45" s="22">
        <f t="shared" si="0"/>
        <v>693539.48478719988</v>
      </c>
      <c r="H45" s="22">
        <f t="shared" si="0"/>
        <v>735676.27448294405</v>
      </c>
      <c r="I45" s="22">
        <f t="shared" si="0"/>
        <v>703055.79997260298</v>
      </c>
      <c r="J45" s="22">
        <f t="shared" si="0"/>
        <v>260608.4012924452</v>
      </c>
      <c r="K45" s="22">
        <f t="shared" si="0"/>
        <v>4380334.1998951919</v>
      </c>
      <c r="L45" s="23">
        <f>K45/K45</f>
        <v>1</v>
      </c>
      <c r="M45" s="41"/>
    </row>
    <row r="46" spans="1:13" x14ac:dyDescent="0.25">
      <c r="A46"/>
      <c r="B46"/>
      <c r="C46"/>
    </row>
    <row r="47" spans="1:13" x14ac:dyDescent="0.25">
      <c r="A47"/>
      <c r="B47"/>
      <c r="C47"/>
    </row>
    <row r="48" spans="1:13" x14ac:dyDescent="0.25">
      <c r="A48"/>
      <c r="B48"/>
      <c r="C48"/>
    </row>
    <row r="49" spans="1:10" x14ac:dyDescent="0.25">
      <c r="A49"/>
      <c r="B49"/>
      <c r="C49"/>
    </row>
    <row r="50" spans="1:10" x14ac:dyDescent="0.25">
      <c r="A50"/>
      <c r="B50"/>
      <c r="C50"/>
    </row>
    <row r="51" spans="1:10" x14ac:dyDescent="0.25">
      <c r="A51"/>
      <c r="B51"/>
      <c r="C51"/>
    </row>
    <row r="52" spans="1:10" x14ac:dyDescent="0.25">
      <c r="A52"/>
      <c r="B52"/>
      <c r="C52"/>
    </row>
    <row r="53" spans="1:10" x14ac:dyDescent="0.25">
      <c r="A53"/>
      <c r="B53"/>
      <c r="C53"/>
    </row>
    <row r="54" spans="1:10" x14ac:dyDescent="0.25">
      <c r="A54"/>
      <c r="B54"/>
      <c r="C54"/>
    </row>
    <row r="55" spans="1:10" x14ac:dyDescent="0.25">
      <c r="A55"/>
      <c r="B55" s="2"/>
      <c r="C55" s="2"/>
      <c r="J55" s="20"/>
    </row>
  </sheetData>
  <mergeCells count="10">
    <mergeCell ref="L23:L35"/>
    <mergeCell ref="L36:L44"/>
    <mergeCell ref="M6:M8"/>
    <mergeCell ref="A1:L1"/>
    <mergeCell ref="A3:A4"/>
    <mergeCell ref="B3:B4"/>
    <mergeCell ref="L5:L11"/>
    <mergeCell ref="L12:L22"/>
    <mergeCell ref="M3:M5"/>
    <mergeCell ref="M13:M15"/>
  </mergeCells>
  <pageMargins left="0.23622047244094491" right="0.23622047244094491" top="0.74803149606299213" bottom="0.74803149606299213" header="0.31496062992125984" footer="0.31496062992125984"/>
  <pageSetup paperSize="9" scale="61" fitToHeight="0" orientation="landscape" r:id="rId1"/>
  <headerFooter>
    <oddHeader>&amp;RApproved at the JMC meeting in Jurmala, Latvia on 31-1 June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Optimal</vt:lpstr>
      <vt:lpstr>Optimal!Print_Area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2016-06-07T12:05:42Z</dcterms:modified>
</cp:coreProperties>
</file>